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身份证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<sst xmlns="http://schemas.openxmlformats.org/spreadsheetml/2006/main" count="41" uniqueCount="40">
  <si>
    <t>身份证号码</t>
  </si>
  <si>
    <t>位数</t>
  </si>
  <si>
    <t>年龄</t>
  </si>
  <si>
    <t>年</t>
  </si>
  <si>
    <t>月</t>
  </si>
  <si>
    <t>日</t>
  </si>
  <si>
    <t>出生日期1</t>
  </si>
  <si>
    <t>出生日期2</t>
  </si>
  <si>
    <t>性别</t>
  </si>
  <si>
    <t>重复检查</t>
  </si>
  <si>
    <t>尾数检查</t>
  </si>
  <si>
    <t>星座</t>
  </si>
  <si>
    <t>属相</t>
  </si>
  <si>
    <t>510811199310174078</t>
  </si>
  <si>
    <t>最后，身份证号码显示E+17怎么办</t>
  </si>
  <si>
    <t>51232819701204303X</t>
  </si>
  <si>
    <t>512328197201023046</t>
  </si>
  <si>
    <t>我们在Excel中录入身份证号码时，有时身份证号码会变成“E+17”。为什么呢？因为Excel在录入超过12位的数字型数值时，会以科学记数法显示，因此会显示成“E+17”的形式。解决的办法是在录入身份证号码时，先在英文输入法状态下录入单引号”'“，再录入身份证号码。</t>
  </si>
  <si>
    <t>513023198508293742</t>
  </si>
  <si>
    <t>513525198305227833</t>
  </si>
  <si>
    <t>512328197303153036</t>
  </si>
  <si>
    <t>512328196610212871</t>
  </si>
  <si>
    <t>500239198703213055</t>
  </si>
  <si>
    <t>512328196603013030</t>
  </si>
  <si>
    <t>500239198908063038</t>
  </si>
  <si>
    <t>500239199006053038</t>
  </si>
  <si>
    <t>500239199107283035</t>
  </si>
  <si>
    <t>500239199311043039</t>
  </si>
  <si>
    <t>510221196803092317</t>
  </si>
  <si>
    <t>510223196703115510</t>
  </si>
  <si>
    <t>500222198512225419</t>
  </si>
  <si>
    <t>513031196604256598</t>
  </si>
  <si>
    <t>513031197010156076</t>
  </si>
  <si>
    <t>532627197502020950</t>
  </si>
  <si>
    <t>532627198112190035</t>
  </si>
  <si>
    <t>532627198711040362</t>
  </si>
  <si>
    <t>510421198012203340</t>
  </si>
  <si>
    <t>510812197901292815</t>
  </si>
  <si>
    <t>51081219830816303X</t>
  </si>
  <si>
    <t>510812198609052819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</si>
</sst>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theme="1"/>
      <name val="Microsoft YaHei"/>
      <charset val="134"/>
    </font>
    <font>
      <sz val="10"/>
      <color rgb="FF333333"/>
      <name val="Arial"/>
      <charset val="134"/>
    </font>
    <font>
      <sz val="13.5"/>
      <color rgb="FF222222"/>
      <name val="Arial"/>
      <charset val="134"/>
    </font>
    <font>
      <b/>
      <sz val="10"/>
      <color theme="1"/>
      <name val="Microsoft YaHei UI"/>
      <charset val="134"/>
    </font>
    <font>
      <b/>
      <sz val="10"/>
      <name val="Microsoft YaHei"/>
      <charset val="134"/>
    </font>
    <font>
      <b/>
      <sz val="10"/>
      <color indexed="8"/>
      <name val="Microsoft YaHei"/>
      <charset val="1"/>
    </font>
    <font>
      <sz val="10.5"/>
      <color rgb="FFFF0000"/>
      <name val="宋体"/>
      <charset val="134"/>
    </font>
    <font>
      <sz val="12"/>
      <color rgb="FFFF0000"/>
      <name val="Microsoft YaHei"/>
      <charset val="134"/>
    </font>
    <font>
      <sz val="12"/>
      <color rgb="FF333333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6" fillId="14" borderId="2" applyNumberFormat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1" fillId="4" borderId="0" xfId="0" applyFont="1" applyFill="1">
      <alignment vertical="center"/>
    </xf>
    <xf numFmtId="0" fontId="0" fillId="4" borderId="0" xfId="0" applyFill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pane ySplit="1" topLeftCell="A2" activePane="bottomLeft" state="frozen"/>
      <selection/>
      <selection pane="bottomLeft" activeCell="O9" sqref="O9"/>
    </sheetView>
  </sheetViews>
  <sheetFormatPr defaultColWidth="9" defaultRowHeight="13.5"/>
  <cols>
    <col min="1" max="1" width="27.625" style="1" customWidth="1"/>
    <col min="2" max="2" width="5.375" style="1" customWidth="1"/>
    <col min="3" max="3" width="9.375" style="1" customWidth="1"/>
    <col min="4" max="4" width="5.375" style="1" customWidth="1"/>
    <col min="5" max="6" width="3.375" style="1" customWidth="1"/>
    <col min="7" max="7" width="11.5" style="2" customWidth="1"/>
    <col min="8" max="8" width="13.5" customWidth="1"/>
    <col min="9" max="9" width="9" style="2"/>
    <col min="11" max="11" width="9" style="3"/>
    <col min="13" max="13" width="9.625"/>
    <col min="14" max="15" width="9" style="4"/>
  </cols>
  <sheetData>
    <row r="1" spans="1:1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19" t="s">
        <v>9</v>
      </c>
      <c r="K1" s="20" t="s">
        <v>10</v>
      </c>
      <c r="L1" s="21" t="s">
        <v>11</v>
      </c>
      <c r="M1" s="21" t="s">
        <v>12</v>
      </c>
    </row>
    <row r="2" ht="17" customHeight="1" spans="1:14">
      <c r="A2" s="7" t="s">
        <v>13</v>
      </c>
      <c r="B2" s="8" t="str">
        <f>IF(LEN(A2)=18,"18","错误")</f>
        <v>18</v>
      </c>
      <c r="C2" s="9">
        <f ca="1">DATEDIF(TEXT(MID(A2,7,8),"00-00-00"),TODAY(),"y")</f>
        <v>29</v>
      </c>
      <c r="D2" s="10" t="str">
        <f t="shared" ref="D2:D27" si="0">MID(A2,7,4)</f>
        <v>1993</v>
      </c>
      <c r="E2" s="10" t="str">
        <f t="shared" ref="E2:E27" si="1">MID(A2,11,2)</f>
        <v>10</v>
      </c>
      <c r="F2" s="10" t="str">
        <f t="shared" ref="F2:F27" si="2">MID(A2,13,2)</f>
        <v>17</v>
      </c>
      <c r="G2" s="11">
        <f t="shared" ref="G2:G27" si="3">DATE(D2,E2,F2)</f>
        <v>34259</v>
      </c>
      <c r="H2" s="12" t="str">
        <f>TEXT(MID(A2,7,8),"00-00-00")</f>
        <v>1993-10-17</v>
      </c>
      <c r="I2" s="22" t="str">
        <f>IF(MOD(MID(A2,17,1),2),"男","女")</f>
        <v>男</v>
      </c>
      <c r="J2" s="12" t="str">
        <f>IF(COUNTIF(A:A,A2&amp;"*")&gt;1,"重复","不重复")</f>
        <v>不重复</v>
      </c>
      <c r="K2" s="23" t="str">
        <f>IF(IF(RIGHT(A2,1)="X","X",--RIGHT(A2,1))=VLOOKUP(MOD(SUMPRODUCT(--MID(A2,{1;2;3;4;5;6;7;8;9;10;11;12;13;14;15;16;17},1),{7;9;10;5;8;4;2;1;6;3;7;9;10;5;8;4;2}),11),{0,1;1,0;2,"X";3,9;4,8;5,7;6,6;7,5;8,4;9,3;10,2},2,0),"正确","错误")</f>
        <v>正确</v>
      </c>
      <c r="L2" s="24" t="str">
        <f>LOOKUP(--MID(A2,11,4),{100;120;219;321;421;521;622;723;823;923;1023;1122;1222},{"摩羯座";"水瓶座";"双鱼座";"白羊座";"金牛座";"双子座";"巨蟹座";"狮子座";"处女座";"天秤座";"天蝎座";"射手座";"摩羯座"})</f>
        <v>天秤座</v>
      </c>
      <c r="M2" s="24" t="str">
        <f>CHOOSE(MOD(MID(A2,7,4)-2008,12)+1,"鼠","牛","虎","兔","龙","蛇","马","羊","猴","鸡","狗","猪")</f>
        <v>鸡</v>
      </c>
      <c r="N2" s="4" t="s">
        <v>14</v>
      </c>
    </row>
    <row r="3" ht="17" customHeight="1" spans="1:13">
      <c r="A3" s="7" t="s">
        <v>15</v>
      </c>
      <c r="B3" s="8" t="str">
        <f t="shared" ref="B3:B27" si="4">IF(LEN(A3)=18,"18","错误")</f>
        <v>18</v>
      </c>
      <c r="C3" s="9">
        <f ca="1" t="shared" ref="C3:C27" si="5">DATEDIF(TEXT(MID(A3,7,8),"00-00-00"),TODAY(),"y")</f>
        <v>52</v>
      </c>
      <c r="D3" s="10" t="str">
        <f t="shared" si="0"/>
        <v>1970</v>
      </c>
      <c r="E3" s="10" t="str">
        <f t="shared" si="1"/>
        <v>12</v>
      </c>
      <c r="F3" s="10" t="str">
        <f t="shared" si="2"/>
        <v>04</v>
      </c>
      <c r="G3" s="11">
        <f t="shared" si="3"/>
        <v>25906</v>
      </c>
      <c r="H3" s="12" t="str">
        <f t="shared" ref="H3:H27" si="6">TEXT(MID(A3,7,8),"00-00-00")</f>
        <v>1970-12-04</v>
      </c>
      <c r="I3" s="22" t="str">
        <f t="shared" ref="I3:I27" si="7">IF(MOD(MID(A3,17,1),2),"男","女")</f>
        <v>男</v>
      </c>
      <c r="J3" s="12" t="str">
        <f t="shared" ref="J3:J27" si="8">IF(COUNTIF(A:A,A3&amp;"*")&gt;1,"重复","不重复")</f>
        <v>不重复</v>
      </c>
      <c r="K3" s="23" t="str">
        <f>IF(IF(RIGHT(A3,1)="X","X",--RIGHT(A3,1))=VLOOKUP(MOD(SUMPRODUCT(--MID(A3,{1;2;3;4;5;6;7;8;9;10;11;12;13;14;15;16;17},1),{7;9;10;5;8;4;2;1;6;3;7;9;10;5;8;4;2}),11),{0,1;1,0;2,"X";3,9;4,8;5,7;6,6;7,5;8,4;9,3;10,2},2,0),"正确","错误")</f>
        <v>正确</v>
      </c>
      <c r="L3" s="24" t="str">
        <f>LOOKUP(--MID(A3,11,4),{100;120;219;321;421;521;622;723;823;923;1023;1122;1222},{"摩羯座";"水瓶座";"双鱼座";"白羊座";"金牛座";"双子座";"巨蟹座";"狮子座";"处女座";"天秤座";"天蝎座";"射手座";"摩羯座"})</f>
        <v>射手座</v>
      </c>
      <c r="M3" s="24" t="str">
        <f t="shared" ref="M3:M27" si="9">CHOOSE(MOD(MID(A3,7,4)-2008,12)+1,"鼠","牛","虎","兔","龙","蛇","马","羊","猴","鸡","狗","猪")</f>
        <v>狗</v>
      </c>
    </row>
    <row r="4" ht="17" customHeight="1" spans="1:14">
      <c r="A4" s="7" t="s">
        <v>16</v>
      </c>
      <c r="B4" s="8" t="str">
        <f t="shared" si="4"/>
        <v>18</v>
      </c>
      <c r="C4" s="9">
        <f ca="1" t="shared" si="5"/>
        <v>51</v>
      </c>
      <c r="D4" s="10" t="str">
        <f t="shared" si="0"/>
        <v>1972</v>
      </c>
      <c r="E4" s="10" t="str">
        <f t="shared" si="1"/>
        <v>01</v>
      </c>
      <c r="F4" s="10" t="str">
        <f t="shared" si="2"/>
        <v>02</v>
      </c>
      <c r="G4" s="11">
        <f t="shared" si="3"/>
        <v>26300</v>
      </c>
      <c r="H4" s="12" t="str">
        <f t="shared" si="6"/>
        <v>1972-01-02</v>
      </c>
      <c r="I4" s="22" t="str">
        <f t="shared" si="7"/>
        <v>女</v>
      </c>
      <c r="J4" s="12" t="str">
        <f t="shared" si="8"/>
        <v>不重复</v>
      </c>
      <c r="K4" s="23" t="str">
        <f>IF(IF(RIGHT(A4,1)="X","X",--RIGHT(A4,1))=VLOOKUP(MOD(SUMPRODUCT(--MID(A4,{1;2;3;4;5;6;7;8;9;10;11;12;13;14;15;16;17},1),{7;9;10;5;8;4;2;1;6;3;7;9;10;5;8;4;2}),11),{0,1;1,0;2,"X";3,9;4,8;5,7;6,6;7,5;8,4;9,3;10,2},2,0),"正确","错误")</f>
        <v>正确</v>
      </c>
      <c r="L4" s="24" t="str">
        <f>LOOKUP(--MID(A4,11,4),{100;120;219;321;421;521;622;723;823;923;1023;1122;1222},{"摩羯座";"水瓶座";"双鱼座";"白羊座";"金牛座";"双子座";"巨蟹座";"狮子座";"处女座";"天秤座";"天蝎座";"射手座";"摩羯座"})</f>
        <v>摩羯座</v>
      </c>
      <c r="M4" s="24" t="str">
        <f t="shared" si="9"/>
        <v>鼠</v>
      </c>
      <c r="N4" s="4" t="s">
        <v>17</v>
      </c>
    </row>
    <row r="5" ht="17" customHeight="1" spans="1:13">
      <c r="A5" s="7" t="s">
        <v>18</v>
      </c>
      <c r="B5" s="8" t="str">
        <f t="shared" si="4"/>
        <v>18</v>
      </c>
      <c r="C5" s="9">
        <f ca="1" t="shared" si="5"/>
        <v>37</v>
      </c>
      <c r="D5" s="10" t="str">
        <f t="shared" si="0"/>
        <v>1985</v>
      </c>
      <c r="E5" s="10" t="str">
        <f t="shared" si="1"/>
        <v>08</v>
      </c>
      <c r="F5" s="10" t="str">
        <f t="shared" si="2"/>
        <v>29</v>
      </c>
      <c r="G5" s="11">
        <f t="shared" si="3"/>
        <v>31288</v>
      </c>
      <c r="H5" s="12" t="str">
        <f t="shared" si="6"/>
        <v>1985-08-29</v>
      </c>
      <c r="I5" s="22" t="str">
        <f t="shared" si="7"/>
        <v>女</v>
      </c>
      <c r="J5" s="12" t="str">
        <f t="shared" si="8"/>
        <v>不重复</v>
      </c>
      <c r="K5" s="23" t="str">
        <f>IF(IF(RIGHT(A5,1)="X","X",--RIGHT(A5,1))=VLOOKUP(MOD(SUMPRODUCT(--MID(A5,{1;2;3;4;5;6;7;8;9;10;11;12;13;14;15;16;17},1),{7;9;10;5;8;4;2;1;6;3;7;9;10;5;8;4;2}),11),{0,1;1,0;2,"X";3,9;4,8;5,7;6,6;7,5;8,4;9,3;10,2},2,0),"正确","错误")</f>
        <v>正确</v>
      </c>
      <c r="L5" s="24" t="str">
        <f>LOOKUP(--MID(A5,11,4),{100;120;219;321;421;521;622;723;823;923;1023;1122;1222},{"摩羯座";"水瓶座";"双鱼座";"白羊座";"金牛座";"双子座";"巨蟹座";"狮子座";"处女座";"天秤座";"天蝎座";"射手座";"摩羯座"})</f>
        <v>处女座</v>
      </c>
      <c r="M5" s="24" t="str">
        <f t="shared" si="9"/>
        <v>牛</v>
      </c>
    </row>
    <row r="6" ht="17" customHeight="1" spans="1:14">
      <c r="A6" s="7" t="s">
        <v>19</v>
      </c>
      <c r="B6" s="8" t="str">
        <f t="shared" si="4"/>
        <v>18</v>
      </c>
      <c r="C6" s="9">
        <f ca="1" t="shared" si="5"/>
        <v>39</v>
      </c>
      <c r="D6" s="10" t="str">
        <f t="shared" si="0"/>
        <v>1983</v>
      </c>
      <c r="E6" s="10" t="str">
        <f t="shared" si="1"/>
        <v>05</v>
      </c>
      <c r="F6" s="10" t="str">
        <f t="shared" si="2"/>
        <v>22</v>
      </c>
      <c r="G6" s="11">
        <f t="shared" si="3"/>
        <v>30458</v>
      </c>
      <c r="H6" s="12" t="str">
        <f t="shared" si="6"/>
        <v>1983-05-22</v>
      </c>
      <c r="I6" s="22" t="str">
        <f t="shared" si="7"/>
        <v>男</v>
      </c>
      <c r="J6" s="12" t="str">
        <f t="shared" si="8"/>
        <v>不重复</v>
      </c>
      <c r="K6" s="23" t="str">
        <f>IF(IF(RIGHT(A6,1)="X","X",--RIGHT(A6,1))=VLOOKUP(MOD(SUMPRODUCT(--MID(A6,{1;2;3;4;5;6;7;8;9;10;11;12;13;14;15;16;17},1),{7;9;10;5;8;4;2;1;6;3;7;9;10;5;8;4;2}),11),{0,1;1,0;2,"X";3,9;4,8;5,7;6,6;7,5;8,4;9,3;10,2},2,0),"正确","错误")</f>
        <v>正确</v>
      </c>
      <c r="L6" s="24" t="str">
        <f>LOOKUP(--MID(A6,11,4),{100;120;219;321;421;521;622;723;823;923;1023;1122;1222},{"摩羯座";"水瓶座";"双鱼座";"白羊座";"金牛座";"双子座";"巨蟹座";"狮子座";"处女座";"天秤座";"天蝎座";"射手座";"摩羯座"})</f>
        <v>双子座</v>
      </c>
      <c r="M6" s="24" t="str">
        <f t="shared" si="9"/>
        <v>猪</v>
      </c>
      <c r="N6" s="24"/>
    </row>
    <row r="7" ht="17" customHeight="1" spans="1:13">
      <c r="A7" s="13" t="s">
        <v>20</v>
      </c>
      <c r="B7" s="8" t="str">
        <f t="shared" si="4"/>
        <v>18</v>
      </c>
      <c r="C7" s="9">
        <f ca="1" t="shared" si="5"/>
        <v>50</v>
      </c>
      <c r="D7" s="10" t="str">
        <f t="shared" si="0"/>
        <v>1973</v>
      </c>
      <c r="E7" s="10" t="str">
        <f t="shared" si="1"/>
        <v>03</v>
      </c>
      <c r="F7" s="10" t="str">
        <f t="shared" si="2"/>
        <v>15</v>
      </c>
      <c r="G7" s="11">
        <f t="shared" si="3"/>
        <v>26738</v>
      </c>
      <c r="H7" s="12" t="str">
        <f t="shared" si="6"/>
        <v>1973-03-15</v>
      </c>
      <c r="I7" s="22" t="str">
        <f t="shared" si="7"/>
        <v>男</v>
      </c>
      <c r="J7" s="12" t="str">
        <f t="shared" si="8"/>
        <v>不重复</v>
      </c>
      <c r="K7" s="23" t="str">
        <f>IF(IF(RIGHT(A7,1)="X","X",--RIGHT(A7,1))=VLOOKUP(MOD(SUMPRODUCT(--MID(A7,{1;2;3;4;5;6;7;8;9;10;11;12;13;14;15;16;17},1),{7;9;10;5;8;4;2;1;6;3;7;9;10;5;8;4;2}),11),{0,1;1,0;2,"X";3,9;4,8;5,7;6,6;7,5;8,4;9,3;10,2},2,0),"正确","错误")</f>
        <v>正确</v>
      </c>
      <c r="L7" s="24" t="str">
        <f>LOOKUP(--MID(A7,11,4),{100;120;219;321;421;521;622;723;823;923;1023;1122;1222},{"摩羯座";"水瓶座";"双鱼座";"白羊座";"金牛座";"双子座";"巨蟹座";"狮子座";"处女座";"天秤座";"天蝎座";"射手座";"摩羯座"})</f>
        <v>双鱼座</v>
      </c>
      <c r="M7" s="24" t="str">
        <f t="shared" si="9"/>
        <v>牛</v>
      </c>
    </row>
    <row r="8" ht="17" customHeight="1" spans="1:13">
      <c r="A8" s="7" t="s">
        <v>21</v>
      </c>
      <c r="B8" s="8" t="str">
        <f t="shared" si="4"/>
        <v>18</v>
      </c>
      <c r="C8" s="9">
        <f ca="1" t="shared" si="5"/>
        <v>56</v>
      </c>
      <c r="D8" s="10" t="str">
        <f t="shared" si="0"/>
        <v>1966</v>
      </c>
      <c r="E8" s="10" t="str">
        <f t="shared" si="1"/>
        <v>10</v>
      </c>
      <c r="F8" s="10" t="str">
        <f t="shared" si="2"/>
        <v>21</v>
      </c>
      <c r="G8" s="11">
        <f t="shared" si="3"/>
        <v>24401</v>
      </c>
      <c r="H8" s="12" t="str">
        <f t="shared" si="6"/>
        <v>1966-10-21</v>
      </c>
      <c r="I8" s="22" t="str">
        <f t="shared" si="7"/>
        <v>男</v>
      </c>
      <c r="J8" s="12" t="str">
        <f t="shared" si="8"/>
        <v>不重复</v>
      </c>
      <c r="K8" s="23" t="str">
        <f>IF(IF(RIGHT(A8,1)="X","X",--RIGHT(A8,1))=VLOOKUP(MOD(SUMPRODUCT(--MID(A8,{1;2;3;4;5;6;7;8;9;10;11;12;13;14;15;16;17},1),{7;9;10;5;8;4;2;1;6;3;7;9;10;5;8;4;2}),11),{0,1;1,0;2,"X";3,9;4,8;5,7;6,6;7,5;8,4;9,3;10,2},2,0),"正确","错误")</f>
        <v>正确</v>
      </c>
      <c r="L8" s="24" t="str">
        <f>LOOKUP(--MID(A8,11,4),{100;120;219;321;421;521;622;723;823;923;1023;1122;1222},{"摩羯座";"水瓶座";"双鱼座";"白羊座";"金牛座";"双子座";"巨蟹座";"狮子座";"处女座";"天秤座";"天蝎座";"射手座";"摩羯座"})</f>
        <v>天秤座</v>
      </c>
      <c r="M8" s="24" t="str">
        <f t="shared" si="9"/>
        <v>马</v>
      </c>
    </row>
    <row r="9" ht="17" customHeight="1" spans="1:13">
      <c r="A9" s="7" t="s">
        <v>22</v>
      </c>
      <c r="B9" s="8" t="str">
        <f t="shared" si="4"/>
        <v>18</v>
      </c>
      <c r="C9" s="9">
        <f ca="1" t="shared" si="5"/>
        <v>36</v>
      </c>
      <c r="D9" s="10" t="str">
        <f t="shared" si="0"/>
        <v>1987</v>
      </c>
      <c r="E9" s="10" t="str">
        <f t="shared" si="1"/>
        <v>03</v>
      </c>
      <c r="F9" s="10" t="str">
        <f t="shared" si="2"/>
        <v>21</v>
      </c>
      <c r="G9" s="11">
        <f t="shared" si="3"/>
        <v>31857</v>
      </c>
      <c r="H9" s="12" t="str">
        <f t="shared" si="6"/>
        <v>1987-03-21</v>
      </c>
      <c r="I9" s="22" t="str">
        <f t="shared" si="7"/>
        <v>男</v>
      </c>
      <c r="J9" s="12" t="str">
        <f t="shared" si="8"/>
        <v>不重复</v>
      </c>
      <c r="K9" s="23" t="str">
        <f>IF(IF(RIGHT(A9,1)="X","X",--RIGHT(A9,1))=VLOOKUP(MOD(SUMPRODUCT(--MID(A9,{1;2;3;4;5;6;7;8;9;10;11;12;13;14;15;16;17},1),{7;9;10;5;8;4;2;1;6;3;7;9;10;5;8;4;2}),11),{0,1;1,0;2,"X";3,9;4,8;5,7;6,6;7,5;8,4;9,3;10,2},2,0),"正确","错误")</f>
        <v>正确</v>
      </c>
      <c r="L9" s="24" t="str">
        <f>LOOKUP(--MID(A9,11,4),{100;120;219;321;421;521;622;723;823;923;1023;1122;1222},{"摩羯座";"水瓶座";"双鱼座";"白羊座";"金牛座";"双子座";"巨蟹座";"狮子座";"处女座";"天秤座";"天蝎座";"射手座";"摩羯座"})</f>
        <v>白羊座</v>
      </c>
      <c r="M9" s="24" t="str">
        <f t="shared" si="9"/>
        <v>兔</v>
      </c>
    </row>
    <row r="10" ht="17" customHeight="1" spans="1:13">
      <c r="A10" s="14" t="s">
        <v>23</v>
      </c>
      <c r="B10" s="8" t="str">
        <f t="shared" si="4"/>
        <v>18</v>
      </c>
      <c r="C10" s="9">
        <f ca="1" t="shared" si="5"/>
        <v>57</v>
      </c>
      <c r="D10" s="10" t="str">
        <f t="shared" si="0"/>
        <v>1966</v>
      </c>
      <c r="E10" s="10" t="str">
        <f t="shared" si="1"/>
        <v>03</v>
      </c>
      <c r="F10" s="10" t="str">
        <f t="shared" si="2"/>
        <v>01</v>
      </c>
      <c r="G10" s="11">
        <f t="shared" si="3"/>
        <v>24167</v>
      </c>
      <c r="H10" s="12" t="str">
        <f t="shared" si="6"/>
        <v>1966-03-01</v>
      </c>
      <c r="I10" s="22" t="str">
        <f t="shared" si="7"/>
        <v>男</v>
      </c>
      <c r="J10" s="12" t="str">
        <f t="shared" si="8"/>
        <v>不重复</v>
      </c>
      <c r="K10" s="23" t="str">
        <f>IF(IF(RIGHT(A10,1)="X","X",--RIGHT(A10,1))=VLOOKUP(MOD(SUMPRODUCT(--MID(A10,{1;2;3;4;5;6;7;8;9;10;11;12;13;14;15;16;17},1),{7;9;10;5;8;4;2;1;6;3;7;9;10;5;8;4;2}),11),{0,1;1,0;2,"X";3,9;4,8;5,7;6,6;7,5;8,4;9,3;10,2},2,0),"正确","错误")</f>
        <v>正确</v>
      </c>
      <c r="L10" s="24" t="str">
        <f>LOOKUP(--MID(A10,11,4),{100;120;219;321;421;521;622;723;823;923;1023;1122;1222},{"摩羯座";"水瓶座";"双鱼座";"白羊座";"金牛座";"双子座";"巨蟹座";"狮子座";"处女座";"天秤座";"天蝎座";"射手座";"摩羯座"})</f>
        <v>双鱼座</v>
      </c>
      <c r="M10" s="24" t="str">
        <f t="shared" si="9"/>
        <v>马</v>
      </c>
    </row>
    <row r="11" ht="17" customHeight="1" spans="1:13">
      <c r="A11" s="14" t="s">
        <v>24</v>
      </c>
      <c r="B11" s="8" t="str">
        <f t="shared" si="4"/>
        <v>18</v>
      </c>
      <c r="C11" s="9">
        <f ca="1" t="shared" si="5"/>
        <v>33</v>
      </c>
      <c r="D11" s="10" t="str">
        <f t="shared" si="0"/>
        <v>1989</v>
      </c>
      <c r="E11" s="10" t="str">
        <f t="shared" si="1"/>
        <v>08</v>
      </c>
      <c r="F11" s="10" t="str">
        <f t="shared" si="2"/>
        <v>06</v>
      </c>
      <c r="G11" s="11">
        <f t="shared" si="3"/>
        <v>32726</v>
      </c>
      <c r="H11" s="12" t="str">
        <f t="shared" si="6"/>
        <v>1989-08-06</v>
      </c>
      <c r="I11" s="22" t="str">
        <f t="shared" si="7"/>
        <v>男</v>
      </c>
      <c r="J11" s="12" t="str">
        <f t="shared" si="8"/>
        <v>不重复</v>
      </c>
      <c r="K11" s="23" t="str">
        <f>IF(IF(RIGHT(A11,1)="X","X",--RIGHT(A11,1))=VLOOKUP(MOD(SUMPRODUCT(--MID(A11,{1;2;3;4;5;6;7;8;9;10;11;12;13;14;15;16;17},1),{7;9;10;5;8;4;2;1;6;3;7;9;10;5;8;4;2}),11),{0,1;1,0;2,"X";3,9;4,8;5,7;6,6;7,5;8,4;9,3;10,2},2,0),"正确","错误")</f>
        <v>正确</v>
      </c>
      <c r="L11" s="24" t="str">
        <f>LOOKUP(--MID(A11,11,4),{100;120;219;321;421;521;622;723;823;923;1023;1122;1222},{"摩羯座";"水瓶座";"双鱼座";"白羊座";"金牛座";"双子座";"巨蟹座";"狮子座";"处女座";"天秤座";"天蝎座";"射手座";"摩羯座"})</f>
        <v>狮子座</v>
      </c>
      <c r="M11" s="24" t="str">
        <f t="shared" si="9"/>
        <v>蛇</v>
      </c>
    </row>
    <row r="12" ht="17" customHeight="1" spans="1:13">
      <c r="A12" s="14" t="s">
        <v>25</v>
      </c>
      <c r="B12" s="8" t="str">
        <f t="shared" si="4"/>
        <v>18</v>
      </c>
      <c r="C12" s="9">
        <f ca="1" t="shared" si="5"/>
        <v>32</v>
      </c>
      <c r="D12" s="10" t="str">
        <f t="shared" si="0"/>
        <v>1990</v>
      </c>
      <c r="E12" s="10" t="str">
        <f t="shared" si="1"/>
        <v>06</v>
      </c>
      <c r="F12" s="10" t="str">
        <f t="shared" si="2"/>
        <v>05</v>
      </c>
      <c r="G12" s="11">
        <f t="shared" si="3"/>
        <v>33029</v>
      </c>
      <c r="H12" s="12" t="str">
        <f t="shared" si="6"/>
        <v>1990-06-05</v>
      </c>
      <c r="I12" s="22" t="str">
        <f t="shared" si="7"/>
        <v>男</v>
      </c>
      <c r="J12" s="12" t="str">
        <f t="shared" si="8"/>
        <v>不重复</v>
      </c>
      <c r="K12" s="23" t="str">
        <f>IF(IF(RIGHT(A12,1)="X","X",--RIGHT(A12,1))=VLOOKUP(MOD(SUMPRODUCT(--MID(A12,{1;2;3;4;5;6;7;8;9;10;11;12;13;14;15;16;17},1),{7;9;10;5;8;4;2;1;6;3;7;9;10;5;8;4;2}),11),{0,1;1,0;2,"X";3,9;4,8;5,7;6,6;7,5;8,4;9,3;10,2},2,0),"正确","错误")</f>
        <v>正确</v>
      </c>
      <c r="L12" s="24" t="str">
        <f>LOOKUP(--MID(A12,11,4),{100;120;219;321;421;521;622;723;823;923;1023;1122;1222},{"摩羯座";"水瓶座";"双鱼座";"白羊座";"金牛座";"双子座";"巨蟹座";"狮子座";"处女座";"天秤座";"天蝎座";"射手座";"摩羯座"})</f>
        <v>双子座</v>
      </c>
      <c r="M12" s="24" t="str">
        <f t="shared" si="9"/>
        <v>马</v>
      </c>
    </row>
    <row r="13" ht="17" customHeight="1" spans="1:13">
      <c r="A13" s="14" t="s">
        <v>26</v>
      </c>
      <c r="B13" s="8" t="str">
        <f t="shared" si="4"/>
        <v>18</v>
      </c>
      <c r="C13" s="9">
        <f ca="1" t="shared" si="5"/>
        <v>31</v>
      </c>
      <c r="D13" s="10" t="str">
        <f t="shared" si="0"/>
        <v>1991</v>
      </c>
      <c r="E13" s="10" t="str">
        <f t="shared" si="1"/>
        <v>07</v>
      </c>
      <c r="F13" s="10" t="str">
        <f t="shared" si="2"/>
        <v>28</v>
      </c>
      <c r="G13" s="11">
        <f t="shared" si="3"/>
        <v>33447</v>
      </c>
      <c r="H13" s="12" t="str">
        <f t="shared" si="6"/>
        <v>1991-07-28</v>
      </c>
      <c r="I13" s="22" t="str">
        <f t="shared" si="7"/>
        <v>男</v>
      </c>
      <c r="J13" s="12" t="str">
        <f t="shared" si="8"/>
        <v>不重复</v>
      </c>
      <c r="K13" s="23" t="str">
        <f>IF(IF(RIGHT(A13,1)="X","X",--RIGHT(A13,1))=VLOOKUP(MOD(SUMPRODUCT(--MID(A13,{1;2;3;4;5;6;7;8;9;10;11;12;13;14;15;16;17},1),{7;9;10;5;8;4;2;1;6;3;7;9;10;5;8;4;2}),11),{0,1;1,0;2,"X";3,9;4,8;5,7;6,6;7,5;8,4;9,3;10,2},2,0),"正确","错误")</f>
        <v>正确</v>
      </c>
      <c r="L13" s="24" t="str">
        <f>LOOKUP(--MID(A13,11,4),{100;120;219;321;421;521;622;723;823;923;1023;1122;1222},{"摩羯座";"水瓶座";"双鱼座";"白羊座";"金牛座";"双子座";"巨蟹座";"狮子座";"处女座";"天秤座";"天蝎座";"射手座";"摩羯座"})</f>
        <v>狮子座</v>
      </c>
      <c r="M13" s="24" t="str">
        <f t="shared" si="9"/>
        <v>羊</v>
      </c>
    </row>
    <row r="14" ht="17" customHeight="1" spans="1:13">
      <c r="A14" s="7" t="s">
        <v>27</v>
      </c>
      <c r="B14" s="8" t="str">
        <f t="shared" si="4"/>
        <v>18</v>
      </c>
      <c r="C14" s="9">
        <f ca="1" t="shared" si="5"/>
        <v>29</v>
      </c>
      <c r="D14" s="10" t="str">
        <f t="shared" si="0"/>
        <v>1993</v>
      </c>
      <c r="E14" s="10" t="str">
        <f t="shared" si="1"/>
        <v>11</v>
      </c>
      <c r="F14" s="10" t="str">
        <f t="shared" si="2"/>
        <v>04</v>
      </c>
      <c r="G14" s="11">
        <f t="shared" si="3"/>
        <v>34277</v>
      </c>
      <c r="H14" s="12" t="str">
        <f t="shared" si="6"/>
        <v>1993-11-04</v>
      </c>
      <c r="I14" s="22" t="str">
        <f t="shared" si="7"/>
        <v>男</v>
      </c>
      <c r="J14" s="12" t="str">
        <f t="shared" si="8"/>
        <v>不重复</v>
      </c>
      <c r="K14" s="23" t="str">
        <f>IF(IF(RIGHT(A14,1)="X","X",--RIGHT(A14,1))=VLOOKUP(MOD(SUMPRODUCT(--MID(A14,{1;2;3;4;5;6;7;8;9;10;11;12;13;14;15;16;17},1),{7;9;10;5;8;4;2;1;6;3;7;9;10;5;8;4;2}),11),{0,1;1,0;2,"X";3,9;4,8;5,7;6,6;7,5;8,4;9,3;10,2},2,0),"正确","错误")</f>
        <v>正确</v>
      </c>
      <c r="L14" s="24" t="str">
        <f>LOOKUP(--MID(A14,11,4),{100;120;219;321;421;521;622;723;823;923;1023;1122;1222},{"摩羯座";"水瓶座";"双鱼座";"白羊座";"金牛座";"双子座";"巨蟹座";"狮子座";"处女座";"天秤座";"天蝎座";"射手座";"摩羯座"})</f>
        <v>天蝎座</v>
      </c>
      <c r="M14" s="24" t="str">
        <f t="shared" si="9"/>
        <v>鸡</v>
      </c>
    </row>
    <row r="15" ht="17" customHeight="1" spans="1:13">
      <c r="A15" s="7" t="s">
        <v>28</v>
      </c>
      <c r="B15" s="8" t="str">
        <f t="shared" si="4"/>
        <v>18</v>
      </c>
      <c r="C15" s="9">
        <f ca="1" t="shared" si="5"/>
        <v>55</v>
      </c>
      <c r="D15" s="10" t="str">
        <f t="shared" si="0"/>
        <v>1968</v>
      </c>
      <c r="E15" s="10" t="str">
        <f t="shared" si="1"/>
        <v>03</v>
      </c>
      <c r="F15" s="10" t="str">
        <f t="shared" si="2"/>
        <v>09</v>
      </c>
      <c r="G15" s="11">
        <f t="shared" si="3"/>
        <v>24906</v>
      </c>
      <c r="H15" s="12" t="str">
        <f t="shared" si="6"/>
        <v>1968-03-09</v>
      </c>
      <c r="I15" s="22" t="str">
        <f t="shared" si="7"/>
        <v>男</v>
      </c>
      <c r="J15" s="12" t="str">
        <f t="shared" si="8"/>
        <v>不重复</v>
      </c>
      <c r="K15" s="23" t="str">
        <f>IF(IF(RIGHT(A15,1)="X","X",--RIGHT(A15,1))=VLOOKUP(MOD(SUMPRODUCT(--MID(A15,{1;2;3;4;5;6;7;8;9;10;11;12;13;14;15;16;17},1),{7;9;10;5;8;4;2;1;6;3;7;9;10;5;8;4;2}),11),{0,1;1,0;2,"X";3,9;4,8;5,7;6,6;7,5;8,4;9,3;10,2},2,0),"正确","错误")</f>
        <v>正确</v>
      </c>
      <c r="L15" s="24" t="str">
        <f>LOOKUP(--MID(A15,11,4),{100;120;219;321;421;521;622;723;823;923;1023;1122;1222},{"摩羯座";"水瓶座";"双鱼座";"白羊座";"金牛座";"双子座";"巨蟹座";"狮子座";"处女座";"天秤座";"天蝎座";"射手座";"摩羯座"})</f>
        <v>双鱼座</v>
      </c>
      <c r="M15" s="24" t="str">
        <f t="shared" si="9"/>
        <v>猴</v>
      </c>
    </row>
    <row r="16" ht="17" customHeight="1" spans="1:13">
      <c r="A16" s="7" t="s">
        <v>29</v>
      </c>
      <c r="B16" s="8" t="str">
        <f t="shared" si="4"/>
        <v>18</v>
      </c>
      <c r="C16" s="9">
        <f ca="1" t="shared" si="5"/>
        <v>56</v>
      </c>
      <c r="D16" s="10" t="str">
        <f t="shared" si="0"/>
        <v>1967</v>
      </c>
      <c r="E16" s="10" t="str">
        <f t="shared" si="1"/>
        <v>03</v>
      </c>
      <c r="F16" s="10" t="str">
        <f t="shared" si="2"/>
        <v>11</v>
      </c>
      <c r="G16" s="11">
        <f t="shared" si="3"/>
        <v>24542</v>
      </c>
      <c r="H16" s="12" t="str">
        <f t="shared" si="6"/>
        <v>1967-03-11</v>
      </c>
      <c r="I16" s="22" t="str">
        <f t="shared" si="7"/>
        <v>男</v>
      </c>
      <c r="J16" s="12" t="str">
        <f t="shared" si="8"/>
        <v>不重复</v>
      </c>
      <c r="K16" s="23" t="str">
        <f>IF(IF(RIGHT(A16,1)="X","X",--RIGHT(A16,1))=VLOOKUP(MOD(SUMPRODUCT(--MID(A16,{1;2;3;4;5;6;7;8;9;10;11;12;13;14;15;16;17},1),{7;9;10;5;8;4;2;1;6;3;7;9;10;5;8;4;2}),11),{0,1;1,0;2,"X";3,9;4,8;5,7;6,6;7,5;8,4;9,3;10,2},2,0),"正确","错误")</f>
        <v>正确</v>
      </c>
      <c r="L16" s="24" t="str">
        <f>LOOKUP(--MID(A16,11,4),{100;120;219;321;421;521;622;723;823;923;1023;1122;1222},{"摩羯座";"水瓶座";"双鱼座";"白羊座";"金牛座";"双子座";"巨蟹座";"狮子座";"处女座";"天秤座";"天蝎座";"射手座";"摩羯座"})</f>
        <v>双鱼座</v>
      </c>
      <c r="M16" s="24" t="str">
        <f t="shared" si="9"/>
        <v>羊</v>
      </c>
    </row>
    <row r="17" ht="17" customHeight="1" spans="1:13">
      <c r="A17" s="7" t="s">
        <v>30</v>
      </c>
      <c r="B17" s="8" t="str">
        <f t="shared" si="4"/>
        <v>18</v>
      </c>
      <c r="C17" s="9">
        <f ca="1" t="shared" si="5"/>
        <v>37</v>
      </c>
      <c r="D17" s="10" t="str">
        <f t="shared" si="0"/>
        <v>1985</v>
      </c>
      <c r="E17" s="10" t="str">
        <f t="shared" si="1"/>
        <v>12</v>
      </c>
      <c r="F17" s="10" t="str">
        <f t="shared" si="2"/>
        <v>22</v>
      </c>
      <c r="G17" s="11">
        <f t="shared" si="3"/>
        <v>31403</v>
      </c>
      <c r="H17" s="12" t="str">
        <f t="shared" si="6"/>
        <v>1985-12-22</v>
      </c>
      <c r="I17" s="22" t="str">
        <f t="shared" si="7"/>
        <v>男</v>
      </c>
      <c r="J17" s="12" t="str">
        <f t="shared" si="8"/>
        <v>不重复</v>
      </c>
      <c r="K17" s="23" t="str">
        <f>IF(IF(RIGHT(A17,1)="X","X",--RIGHT(A17,1))=VLOOKUP(MOD(SUMPRODUCT(--MID(A17,{1;2;3;4;5;6;7;8;9;10;11;12;13;14;15;16;17},1),{7;9;10;5;8;4;2;1;6;3;7;9;10;5;8;4;2}),11),{0,1;1,0;2,"X";3,9;4,8;5,7;6,6;7,5;8,4;9,3;10,2},2,0),"正确","错误")</f>
        <v>正确</v>
      </c>
      <c r="L17" s="24" t="str">
        <f>LOOKUP(--MID(A17,11,4),{100;120;219;321;421;521;622;723;823;923;1023;1122;1222},{"摩羯座";"水瓶座";"双鱼座";"白羊座";"金牛座";"双子座";"巨蟹座";"狮子座";"处女座";"天秤座";"天蝎座";"射手座";"摩羯座"})</f>
        <v>摩羯座</v>
      </c>
      <c r="M17" s="24" t="str">
        <f t="shared" si="9"/>
        <v>牛</v>
      </c>
    </row>
    <row r="18" ht="17" customHeight="1" spans="1:13">
      <c r="A18" s="7" t="s">
        <v>31</v>
      </c>
      <c r="B18" s="8" t="str">
        <f t="shared" si="4"/>
        <v>18</v>
      </c>
      <c r="C18" s="9">
        <f ca="1" t="shared" si="5"/>
        <v>57</v>
      </c>
      <c r="D18" s="10" t="str">
        <f t="shared" si="0"/>
        <v>1966</v>
      </c>
      <c r="E18" s="10" t="str">
        <f t="shared" si="1"/>
        <v>04</v>
      </c>
      <c r="F18" s="10" t="str">
        <f t="shared" si="2"/>
        <v>25</v>
      </c>
      <c r="G18" s="11">
        <f t="shared" si="3"/>
        <v>24222</v>
      </c>
      <c r="H18" s="12" t="str">
        <f t="shared" si="6"/>
        <v>1966-04-25</v>
      </c>
      <c r="I18" s="22" t="str">
        <f t="shared" si="7"/>
        <v>男</v>
      </c>
      <c r="J18" s="12" t="str">
        <f t="shared" si="8"/>
        <v>不重复</v>
      </c>
      <c r="K18" s="23" t="str">
        <f>IF(IF(RIGHT(A18,1)="X","X",--RIGHT(A18,1))=VLOOKUP(MOD(SUMPRODUCT(--MID(A18,{1;2;3;4;5;6;7;8;9;10;11;12;13;14;15;16;17},1),{7;9;10;5;8;4;2;1;6;3;7;9;10;5;8;4;2}),11),{0,1;1,0;2,"X";3,9;4,8;5,7;6,6;7,5;8,4;9,3;10,2},2,0),"正确","错误")</f>
        <v>正确</v>
      </c>
      <c r="L18" s="24" t="str">
        <f>LOOKUP(--MID(A18,11,4),{100;120;219;321;421;521;622;723;823;923;1023;1122;1222},{"摩羯座";"水瓶座";"双鱼座";"白羊座";"金牛座";"双子座";"巨蟹座";"狮子座";"处女座";"天秤座";"天蝎座";"射手座";"摩羯座"})</f>
        <v>金牛座</v>
      </c>
      <c r="M18" s="24" t="str">
        <f t="shared" si="9"/>
        <v>马</v>
      </c>
    </row>
    <row r="19" ht="17" customHeight="1" spans="1:13">
      <c r="A19" s="15" t="s">
        <v>32</v>
      </c>
      <c r="B19" s="8" t="str">
        <f t="shared" si="4"/>
        <v>18</v>
      </c>
      <c r="C19" s="9">
        <f ca="1" t="shared" si="5"/>
        <v>52</v>
      </c>
      <c r="D19" s="10" t="str">
        <f t="shared" si="0"/>
        <v>1970</v>
      </c>
      <c r="E19" s="10" t="str">
        <f t="shared" si="1"/>
        <v>10</v>
      </c>
      <c r="F19" s="10" t="str">
        <f t="shared" si="2"/>
        <v>15</v>
      </c>
      <c r="G19" s="11">
        <f t="shared" si="3"/>
        <v>25856</v>
      </c>
      <c r="H19" s="12" t="str">
        <f t="shared" si="6"/>
        <v>1970-10-15</v>
      </c>
      <c r="I19" s="22" t="str">
        <f t="shared" si="7"/>
        <v>男</v>
      </c>
      <c r="J19" s="12" t="str">
        <f t="shared" si="8"/>
        <v>不重复</v>
      </c>
      <c r="K19" s="23" t="str">
        <f>IF(IF(RIGHT(A19,1)="X","X",--RIGHT(A19,1))=VLOOKUP(MOD(SUMPRODUCT(--MID(A19,{1;2;3;4;5;6;7;8;9;10;11;12;13;14;15;16;17},1),{7;9;10;5;8;4;2;1;6;3;7;9;10;5;8;4;2}),11),{0,1;1,0;2,"X";3,9;4,8;5,7;6,6;7,5;8,4;9,3;10,2},2,0),"正确","错误")</f>
        <v>正确</v>
      </c>
      <c r="L19" s="24" t="str">
        <f>LOOKUP(--MID(A19,11,4),{100;120;219;321;421;521;622;723;823;923;1023;1122;1222},{"摩羯座";"水瓶座";"双鱼座";"白羊座";"金牛座";"双子座";"巨蟹座";"狮子座";"处女座";"天秤座";"天蝎座";"射手座";"摩羯座"})</f>
        <v>天秤座</v>
      </c>
      <c r="M19" s="24" t="str">
        <f t="shared" si="9"/>
        <v>狗</v>
      </c>
    </row>
    <row r="20" ht="17" customHeight="1" spans="1:13">
      <c r="A20" s="7" t="s">
        <v>33</v>
      </c>
      <c r="B20" s="8" t="str">
        <f t="shared" si="4"/>
        <v>18</v>
      </c>
      <c r="C20" s="9">
        <f ca="1" t="shared" si="5"/>
        <v>48</v>
      </c>
      <c r="D20" s="10" t="str">
        <f t="shared" si="0"/>
        <v>1975</v>
      </c>
      <c r="E20" s="10" t="str">
        <f t="shared" si="1"/>
        <v>02</v>
      </c>
      <c r="F20" s="10" t="str">
        <f t="shared" si="2"/>
        <v>02</v>
      </c>
      <c r="G20" s="11">
        <f t="shared" si="3"/>
        <v>27427</v>
      </c>
      <c r="H20" s="12" t="str">
        <f t="shared" si="6"/>
        <v>1975-02-02</v>
      </c>
      <c r="I20" s="22" t="str">
        <f t="shared" si="7"/>
        <v>男</v>
      </c>
      <c r="J20" s="12" t="str">
        <f t="shared" si="8"/>
        <v>不重复</v>
      </c>
      <c r="K20" s="23" t="str">
        <f>IF(IF(RIGHT(A20,1)="X","X",--RIGHT(A20,1))=VLOOKUP(MOD(SUMPRODUCT(--MID(A20,{1;2;3;4;5;6;7;8;9;10;11;12;13;14;15;16;17},1),{7;9;10;5;8;4;2;1;6;3;7;9;10;5;8;4;2}),11),{0,1;1,0;2,"X";3,9;4,8;5,7;6,6;7,5;8,4;9,3;10,2},2,0),"正确","错误")</f>
        <v>正确</v>
      </c>
      <c r="L20" s="24" t="str">
        <f>LOOKUP(--MID(A20,11,4),{100;120;219;321;421;521;622;723;823;923;1023;1122;1222},{"摩羯座";"水瓶座";"双鱼座";"白羊座";"金牛座";"双子座";"巨蟹座";"狮子座";"处女座";"天秤座";"天蝎座";"射手座";"摩羯座"})</f>
        <v>水瓶座</v>
      </c>
      <c r="M20" s="24" t="str">
        <f t="shared" si="9"/>
        <v>兔</v>
      </c>
    </row>
    <row r="21" ht="17" customHeight="1" spans="1:13">
      <c r="A21" s="7" t="s">
        <v>34</v>
      </c>
      <c r="B21" s="8" t="str">
        <f t="shared" si="4"/>
        <v>18</v>
      </c>
      <c r="C21" s="9">
        <f ca="1" t="shared" si="5"/>
        <v>41</v>
      </c>
      <c r="D21" s="10" t="str">
        <f t="shared" si="0"/>
        <v>1981</v>
      </c>
      <c r="E21" s="10" t="str">
        <f t="shared" si="1"/>
        <v>12</v>
      </c>
      <c r="F21" s="10" t="str">
        <f t="shared" si="2"/>
        <v>19</v>
      </c>
      <c r="G21" s="11">
        <f t="shared" si="3"/>
        <v>29939</v>
      </c>
      <c r="H21" s="12" t="str">
        <f t="shared" si="6"/>
        <v>1981-12-19</v>
      </c>
      <c r="I21" s="22" t="str">
        <f t="shared" si="7"/>
        <v>男</v>
      </c>
      <c r="J21" s="12" t="str">
        <f t="shared" si="8"/>
        <v>不重复</v>
      </c>
      <c r="K21" s="23" t="str">
        <f>IF(IF(RIGHT(A21,1)="X","X",--RIGHT(A21,1))=VLOOKUP(MOD(SUMPRODUCT(--MID(A21,{1;2;3;4;5;6;7;8;9;10;11;12;13;14;15;16;17},1),{7;9;10;5;8;4;2;1;6;3;7;9;10;5;8;4;2}),11),{0,1;1,0;2,"X";3,9;4,8;5,7;6,6;7,5;8,4;9,3;10,2},2,0),"正确","错误")</f>
        <v>正确</v>
      </c>
      <c r="L21" s="24" t="str">
        <f>LOOKUP(--MID(A21,11,4),{100;120;219;321;421;521;622;723;823;923;1023;1122;1222},{"摩羯座";"水瓶座";"双鱼座";"白羊座";"金牛座";"双子座";"巨蟹座";"狮子座";"处女座";"天秤座";"天蝎座";"射手座";"摩羯座"})</f>
        <v>射手座</v>
      </c>
      <c r="M21" s="24" t="str">
        <f t="shared" si="9"/>
        <v>鸡</v>
      </c>
    </row>
    <row r="22" ht="17" customHeight="1" spans="1:13">
      <c r="A22" s="7" t="s">
        <v>35</v>
      </c>
      <c r="B22" s="8" t="str">
        <f t="shared" si="4"/>
        <v>18</v>
      </c>
      <c r="C22" s="9">
        <f ca="1" t="shared" si="5"/>
        <v>35</v>
      </c>
      <c r="D22" s="10" t="str">
        <f t="shared" si="0"/>
        <v>1987</v>
      </c>
      <c r="E22" s="10" t="str">
        <f t="shared" si="1"/>
        <v>11</v>
      </c>
      <c r="F22" s="10" t="str">
        <f t="shared" si="2"/>
        <v>04</v>
      </c>
      <c r="G22" s="11">
        <f t="shared" si="3"/>
        <v>32085</v>
      </c>
      <c r="H22" s="12" t="str">
        <f t="shared" si="6"/>
        <v>1987-11-04</v>
      </c>
      <c r="I22" s="22" t="str">
        <f t="shared" si="7"/>
        <v>女</v>
      </c>
      <c r="J22" s="12" t="str">
        <f t="shared" si="8"/>
        <v>不重复</v>
      </c>
      <c r="K22" s="23" t="str">
        <f>IF(IF(RIGHT(A22,1)="X","X",--RIGHT(A22,1))=VLOOKUP(MOD(SUMPRODUCT(--MID(A22,{1;2;3;4;5;6;7;8;9;10;11;12;13;14;15;16;17},1),{7;9;10;5;8;4;2;1;6;3;7;9;10;5;8;4;2}),11),{0,1;1,0;2,"X";3,9;4,8;5,7;6,6;7,5;8,4;9,3;10,2},2,0),"正确","错误")</f>
        <v>正确</v>
      </c>
      <c r="L22" s="24" t="str">
        <f>LOOKUP(--MID(A22,11,4),{100;120;219;321;421;521;622;723;823;923;1023;1122;1222},{"摩羯座";"水瓶座";"双鱼座";"白羊座";"金牛座";"双子座";"巨蟹座";"狮子座";"处女座";"天秤座";"天蝎座";"射手座";"摩羯座"})</f>
        <v>天蝎座</v>
      </c>
      <c r="M22" s="24" t="str">
        <f t="shared" si="9"/>
        <v>兔</v>
      </c>
    </row>
    <row r="23" ht="17" customHeight="1" spans="1:13">
      <c r="A23" s="25" t="s">
        <v>36</v>
      </c>
      <c r="B23" s="8" t="str">
        <f t="shared" si="4"/>
        <v>18</v>
      </c>
      <c r="C23" s="9">
        <f ca="1" t="shared" si="5"/>
        <v>42</v>
      </c>
      <c r="D23" s="10" t="str">
        <f t="shared" si="0"/>
        <v>1980</v>
      </c>
      <c r="E23" s="10" t="str">
        <f t="shared" si="1"/>
        <v>12</v>
      </c>
      <c r="F23" s="10" t="str">
        <f t="shared" si="2"/>
        <v>20</v>
      </c>
      <c r="G23" s="11">
        <f t="shared" si="3"/>
        <v>29575</v>
      </c>
      <c r="H23" s="12" t="str">
        <f t="shared" si="6"/>
        <v>1980-12-20</v>
      </c>
      <c r="I23" s="22" t="str">
        <f t="shared" si="7"/>
        <v>女</v>
      </c>
      <c r="J23" s="12" t="str">
        <f t="shared" si="8"/>
        <v>不重复</v>
      </c>
      <c r="K23" s="23" t="str">
        <f>IF(IF(RIGHT(A23,1)="X","X",--RIGHT(A23,1))=VLOOKUP(MOD(SUMPRODUCT(--MID(A23,{1;2;3;4;5;6;7;8;9;10;11;12;13;14;15;16;17},1),{7;9;10;5;8;4;2;1;6;3;7;9;10;5;8;4;2}),11),{0,1;1,0;2,"X";3,9;4,8;5,7;6,6;7,5;8,4;9,3;10,2},2,0),"正确","错误")</f>
        <v>正确</v>
      </c>
      <c r="L23" s="24" t="str">
        <f>LOOKUP(--MID(A23,11,4),{100;120;219;321;421;521;622;723;823;923;1023;1122;1222},{"摩羯座";"水瓶座";"双鱼座";"白羊座";"金牛座";"双子座";"巨蟹座";"狮子座";"处女座";"天秤座";"天蝎座";"射手座";"摩羯座"})</f>
        <v>射手座</v>
      </c>
      <c r="M23" s="24" t="str">
        <f t="shared" si="9"/>
        <v>猴</v>
      </c>
    </row>
    <row r="24" ht="17" customHeight="1" spans="1:13">
      <c r="A24" s="17" t="s">
        <v>37</v>
      </c>
      <c r="B24" s="8" t="str">
        <f t="shared" si="4"/>
        <v>18</v>
      </c>
      <c r="C24" s="9">
        <f ca="1" t="shared" si="5"/>
        <v>44</v>
      </c>
      <c r="D24" s="10" t="str">
        <f t="shared" si="0"/>
        <v>1979</v>
      </c>
      <c r="E24" s="10" t="str">
        <f t="shared" si="1"/>
        <v>01</v>
      </c>
      <c r="F24" s="10" t="str">
        <f t="shared" si="2"/>
        <v>29</v>
      </c>
      <c r="G24" s="11">
        <f t="shared" si="3"/>
        <v>28884</v>
      </c>
      <c r="H24" s="12" t="str">
        <f t="shared" si="6"/>
        <v>1979-01-29</v>
      </c>
      <c r="I24" s="22" t="str">
        <f t="shared" si="7"/>
        <v>男</v>
      </c>
      <c r="J24" s="12" t="str">
        <f t="shared" si="8"/>
        <v>不重复</v>
      </c>
      <c r="K24" s="23" t="str">
        <f>IF(IF(RIGHT(A24,1)="X","X",--RIGHT(A24,1))=VLOOKUP(MOD(SUMPRODUCT(--MID(A24,{1;2;3;4;5;6;7;8;9;10;11;12;13;14;15;16;17},1),{7;9;10;5;8;4;2;1;6;3;7;9;10;5;8;4;2}),11),{0,1;1,0;2,"X";3,9;4,8;5,7;6,6;7,5;8,4;9,3;10,2},2,0),"正确","错误")</f>
        <v>正确</v>
      </c>
      <c r="L24" s="24" t="str">
        <f>LOOKUP(--MID(A24,11,4),{100;120;219;321;421;521;622;723;823;923;1023;1122;1222},{"摩羯座";"水瓶座";"双鱼座";"白羊座";"金牛座";"双子座";"巨蟹座";"狮子座";"处女座";"天秤座";"天蝎座";"射手座";"摩羯座"})</f>
        <v>水瓶座</v>
      </c>
      <c r="M24" s="24" t="str">
        <f t="shared" si="9"/>
        <v>羊</v>
      </c>
    </row>
    <row r="25" ht="17" customHeight="1" spans="1:13">
      <c r="A25" s="18" t="s">
        <v>38</v>
      </c>
      <c r="B25" s="8" t="str">
        <f t="shared" si="4"/>
        <v>18</v>
      </c>
      <c r="C25" s="9">
        <f ca="1" t="shared" si="5"/>
        <v>39</v>
      </c>
      <c r="D25" s="10" t="str">
        <f t="shared" si="0"/>
        <v>1983</v>
      </c>
      <c r="E25" s="10" t="str">
        <f t="shared" si="1"/>
        <v>08</v>
      </c>
      <c r="F25" s="10" t="str">
        <f t="shared" si="2"/>
        <v>16</v>
      </c>
      <c r="G25" s="11">
        <f t="shared" si="3"/>
        <v>30544</v>
      </c>
      <c r="H25" s="12" t="str">
        <f t="shared" si="6"/>
        <v>1983-08-16</v>
      </c>
      <c r="I25" s="22" t="str">
        <f t="shared" si="7"/>
        <v>男</v>
      </c>
      <c r="J25" s="12" t="str">
        <f t="shared" si="8"/>
        <v>不重复</v>
      </c>
      <c r="K25" s="23" t="str">
        <f>IF(IF(RIGHT(A25,1)="X","X",--RIGHT(A25,1))=VLOOKUP(MOD(SUMPRODUCT(--MID(A25,{1;2;3;4;5;6;7;8;9;10;11;12;13;14;15;16;17},1),{7;9;10;5;8;4;2;1;6;3;7;9;10;5;8;4;2}),11),{0,1;1,0;2,"X";3,9;4,8;5,7;6,6;7,5;8,4;9,3;10,2},2,0),"正确","错误")</f>
        <v>正确</v>
      </c>
      <c r="L25" s="24" t="str">
        <f>LOOKUP(--MID(A25,11,4),{100;120;219;321;421;521;622;723;823;923;1023;1122;1222},{"摩羯座";"水瓶座";"双鱼座";"白羊座";"金牛座";"双子座";"巨蟹座";"狮子座";"处女座";"天秤座";"天蝎座";"射手座";"摩羯座"})</f>
        <v>狮子座</v>
      </c>
      <c r="M25" s="24" t="str">
        <f t="shared" si="9"/>
        <v>猪</v>
      </c>
    </row>
    <row r="26" ht="17" customHeight="1" spans="1:13">
      <c r="A26" s="18" t="s">
        <v>39</v>
      </c>
      <c r="B26" s="8" t="str">
        <f t="shared" si="4"/>
        <v>18</v>
      </c>
      <c r="C26" s="9">
        <f ca="1" t="shared" si="5"/>
        <v>36</v>
      </c>
      <c r="D26" s="10" t="str">
        <f t="shared" si="0"/>
        <v>1986</v>
      </c>
      <c r="E26" s="10" t="str">
        <f t="shared" si="1"/>
        <v>09</v>
      </c>
      <c r="F26" s="10" t="str">
        <f t="shared" si="2"/>
        <v>05</v>
      </c>
      <c r="G26" s="11">
        <f t="shared" si="3"/>
        <v>31660</v>
      </c>
      <c r="H26" s="12" t="str">
        <f t="shared" si="6"/>
        <v>1986-09-05</v>
      </c>
      <c r="I26" s="22" t="str">
        <f t="shared" si="7"/>
        <v>男</v>
      </c>
      <c r="J26" s="12" t="str">
        <f t="shared" si="8"/>
        <v>重复</v>
      </c>
      <c r="K26" s="23" t="str">
        <f>IF(IF(RIGHT(A26,1)="X","X",--RIGHT(A26,1))=VLOOKUP(MOD(SUMPRODUCT(--MID(A26,{1;2;3;4;5;6;7;8;9;10;11;12;13;14;15;16;17},1),{7;9;10;5;8;4;2;1;6;3;7;9;10;5;8;4;2}),11),{0,1;1,0;2,"X";3,9;4,8;5,7;6,6;7,5;8,4;9,3;10,2},2,0),"正确","错误")</f>
        <v>正确</v>
      </c>
      <c r="L26" s="24" t="str">
        <f>LOOKUP(--MID(A26,11,4),{100;120;219;321;421;521;622;723;823;923;1023;1122;1222},{"摩羯座";"水瓶座";"双鱼座";"白羊座";"金牛座";"双子座";"巨蟹座";"狮子座";"处女座";"天秤座";"天蝎座";"射手座";"摩羯座"})</f>
        <v>处女座</v>
      </c>
      <c r="M26" s="24" t="str">
        <f t="shared" si="9"/>
        <v>虎</v>
      </c>
    </row>
    <row r="27" ht="17.25" spans="1:13">
      <c r="A27" s="18" t="s">
        <v>39</v>
      </c>
      <c r="B27" s="8" t="str">
        <f t="shared" si="4"/>
        <v>18</v>
      </c>
      <c r="C27" s="9">
        <f ca="1" t="shared" si="5"/>
        <v>36</v>
      </c>
      <c r="D27" s="10" t="str">
        <f t="shared" si="0"/>
        <v>1986</v>
      </c>
      <c r="E27" s="10" t="str">
        <f t="shared" si="1"/>
        <v>09</v>
      </c>
      <c r="F27" s="10" t="str">
        <f t="shared" si="2"/>
        <v>05</v>
      </c>
      <c r="G27" s="11">
        <f t="shared" si="3"/>
        <v>31660</v>
      </c>
      <c r="H27" s="12" t="str">
        <f t="shared" si="6"/>
        <v>1986-09-05</v>
      </c>
      <c r="I27" s="22" t="str">
        <f t="shared" si="7"/>
        <v>男</v>
      </c>
      <c r="J27" s="12" t="str">
        <f t="shared" si="8"/>
        <v>重复</v>
      </c>
      <c r="K27" s="23" t="str">
        <f>IF(IF(RIGHT(A27,1)="X","X",--RIGHT(A27,1))=VLOOKUP(MOD(SUMPRODUCT(--MID(A27,{1;2;3;4;5;6;7;8;9;10;11;12;13;14;15;16;17},1),{7;9;10;5;8;4;2;1;6;3;7;9;10;5;8;4;2}),11),{0,1;1,0;2,"X";3,9;4,8;5,7;6,6;7,5;8,4;9,3;10,2},2,0),"正确","错误")</f>
        <v>正确</v>
      </c>
      <c r="L27" s="24" t="str">
        <f>LOOKUP(--MID(A27,11,4),{100;120;219;321;421;521;622;723;823;923;1023;1122;1222},{"摩羯座";"水瓶座";"双鱼座";"白羊座";"金牛座";"双子座";"巨蟹座";"狮子座";"处女座";"天秤座";"天蝎座";"射手座";"摩羯座"})</f>
        <v>处女座</v>
      </c>
      <c r="M27" s="24" t="str">
        <f t="shared" si="9"/>
        <v>虎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身份证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Hala Madrid!</cp:lastModifiedBy>
  <dcterms:created xsi:type="dcterms:W3CDTF">2023-05-09T12:20:00Z</dcterms:created>
  <dcterms:modified xsi:type="dcterms:W3CDTF">2023-05-10T05:44:32Z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79302CCEB23F489B986B74F3694B678C_12</vt:lpwstr>
  </property>
  <property fmtid="{D5CDD505-2E9C-101B-9397-08002B2CF9AE}" pid="3" name="KSOProductBuildVer">
    <vt:lpwstr>2052-11.1.0.14309</vt:lpwstr>
  </property>
</Properties>
</file>